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shif.DOMAIN.000\Downloads\"/>
    </mc:Choice>
  </mc:AlternateContent>
  <workbookProtection workbookAlgorithmName="SHA-512" workbookHashValue="oJcVKlSfiMMz2NUeEkS3mVTRn/39jZt+HvYyV/suupErQqSEM+YJencI6Kq/jK2ExX/3kC7lZg2rh85ivHbl+w==" workbookSaltValue="X6khWVi7qo/xXM9BCdIv6g==" workbookSpinCount="100000" lockStructure="1"/>
  <bookViews>
    <workbookView xWindow="0" yWindow="0" windowWidth="28800" windowHeight="12435" tabRatio="276"/>
  </bookViews>
  <sheets>
    <sheet name="Calculator" sheetId="2" r:id="rId1"/>
    <sheet name="Calculations" sheetId="1" state="hidden" r:id="rId2"/>
  </sheets>
  <definedNames>
    <definedName name="_xlnm.Print_Area" localSheetId="0">Calculator!$G$3:$J$21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I10" i="2" s="1"/>
  <c r="G21" i="1" l="1"/>
  <c r="I11" i="2" l="1"/>
  <c r="H21" i="1"/>
  <c r="I12" i="2" s="1"/>
  <c r="F17" i="1" l="1"/>
  <c r="J17" i="1" s="1"/>
  <c r="H17" i="1" l="1"/>
  <c r="G17" i="1"/>
  <c r="I17" i="1" s="1"/>
  <c r="K17" i="1" s="1"/>
  <c r="L17" i="1" l="1"/>
  <c r="L18" i="1" s="1"/>
  <c r="I16" i="2" s="1"/>
  <c r="I14" i="2" l="1"/>
</calcChain>
</file>

<file path=xl/sharedStrings.xml><?xml version="1.0" encoding="utf-8"?>
<sst xmlns="http://schemas.openxmlformats.org/spreadsheetml/2006/main" count="16" uniqueCount="16">
  <si>
    <t xml:space="preserve">Range From </t>
  </si>
  <si>
    <t>Tax Amount</t>
  </si>
  <si>
    <t>Tax Rate</t>
  </si>
  <si>
    <t>Range To</t>
  </si>
  <si>
    <t>Monthly Salary</t>
  </si>
  <si>
    <t>Exempted Amount</t>
  </si>
  <si>
    <t>Chargeable to Tax  Amount</t>
  </si>
  <si>
    <t>No. of Months</t>
  </si>
  <si>
    <t>Tax Amount Payable</t>
  </si>
  <si>
    <t>Tax Amount Payable - Monthly</t>
  </si>
  <si>
    <t xml:space="preserve">Salary Tax Calculator  </t>
  </si>
  <si>
    <t>KASHIF RAMZAN &amp; CO.</t>
  </si>
  <si>
    <r>
      <t>KRC cannot be held liable if the uses of this software causes damages to you due to any reason. If you have any query, Contact us. Email:</t>
    </r>
    <r>
      <rPr>
        <b/>
        <sz val="12"/>
        <color theme="1" tint="4.9989318521683403E-2"/>
        <rFont val="Times New Roman"/>
        <family val="1"/>
      </rPr>
      <t xml:space="preserve"> info@kashiframzan.com</t>
    </r>
  </si>
  <si>
    <t>Total Gross Salary</t>
  </si>
  <si>
    <t>Tax Year 2023</t>
  </si>
  <si>
    <t>From July 2022 to 30 June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</si>
</sst>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2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4"/>
      <color theme="10"/>
      <name val="Times New Roman"/>
      <family val="1"/>
    </font>
    <font>
      <u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 tint="4.9989318521683403E-2"/>
      <name val="Times New Roman"/>
      <family val="1"/>
    </font>
    <font>
      <u/>
      <sz val="16.5"/>
      <color theme="1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/>
    <xf numFmtId="165" fontId="3" fillId="0" borderId="1" xfId="0" applyNumberFormat="1" applyFont="1" applyBorder="1"/>
    <xf numFmtId="37" fontId="3" fillId="0" borderId="1" xfId="1" applyNumberFormat="1" applyFont="1" applyBorder="1"/>
    <xf numFmtId="0" fontId="3" fillId="0" borderId="0" xfId="0" applyFont="1"/>
    <xf numFmtId="164" fontId="3" fillId="0" borderId="0" xfId="1" applyNumberFormat="1" applyFont="1"/>
    <xf numFmtId="0" fontId="7" fillId="0" borderId="0" xfId="0" applyFont="1"/>
    <xf numFmtId="0" fontId="6" fillId="0" borderId="0" xfId="2" applyFont="1" applyAlignment="1">
      <alignment horizontal="center"/>
    </xf>
    <xf numFmtId="0" fontId="0" fillId="0" borderId="0" xfId="0" applyAlignment="1"/>
    <xf numFmtId="0" fontId="9" fillId="4" borderId="1" xfId="0" applyFont="1" applyFill="1" applyBorder="1" applyAlignment="1" applyProtection="1">
      <alignment horizontal="right"/>
    </xf>
    <xf numFmtId="0" fontId="9" fillId="0" borderId="0" xfId="0" applyFont="1"/>
    <xf numFmtId="0" fontId="9" fillId="3" borderId="1" xfId="0" applyFont="1" applyFill="1" applyBorder="1" applyProtection="1"/>
    <xf numFmtId="0" fontId="9" fillId="3" borderId="1" xfId="0" applyFont="1" applyFill="1" applyBorder="1" applyAlignment="1" applyProtection="1">
      <alignment horizontal="left"/>
    </xf>
    <xf numFmtId="0" fontId="9" fillId="0" borderId="1" xfId="0" applyFont="1" applyBorder="1" applyProtection="1"/>
    <xf numFmtId="0" fontId="9" fillId="2" borderId="1" xfId="0" applyFont="1" applyFill="1" applyBorder="1" applyAlignment="1" applyProtection="1">
      <alignment horizontal="left"/>
    </xf>
    <xf numFmtId="0" fontId="9" fillId="5" borderId="1" xfId="0" applyFont="1" applyFill="1" applyBorder="1" applyProtection="1"/>
    <xf numFmtId="164" fontId="10" fillId="2" borderId="1" xfId="1" applyNumberFormat="1" applyFont="1" applyFill="1" applyBorder="1" applyAlignment="1" applyProtection="1">
      <protection locked="0"/>
    </xf>
    <xf numFmtId="164" fontId="10" fillId="2" borderId="1" xfId="1" applyNumberFormat="1" applyFont="1" applyFill="1" applyBorder="1" applyAlignment="1" applyProtection="1">
      <alignment vertical="center"/>
      <protection locked="0"/>
    </xf>
    <xf numFmtId="164" fontId="9" fillId="0" borderId="0" xfId="1" applyNumberFormat="1" applyFont="1" applyAlignment="1"/>
    <xf numFmtId="164" fontId="9" fillId="3" borderId="1" xfId="1" applyNumberFormat="1" applyFont="1" applyFill="1" applyBorder="1" applyAlignment="1" applyProtection="1"/>
    <xf numFmtId="164" fontId="9" fillId="0" borderId="1" xfId="1" applyNumberFormat="1" applyFont="1" applyBorder="1" applyAlignment="1" applyProtection="1"/>
    <xf numFmtId="164" fontId="9" fillId="2" borderId="1" xfId="1" applyNumberFormat="1" applyFont="1" applyFill="1" applyBorder="1" applyAlignment="1" applyProtection="1"/>
    <xf numFmtId="164" fontId="10" fillId="5" borderId="1" xfId="1" applyNumberFormat="1" applyFont="1" applyFill="1" applyBorder="1" applyAlignment="1" applyProtection="1"/>
    <xf numFmtId="0" fontId="8" fillId="0" borderId="0" xfId="0" applyFont="1" applyAlignment="1">
      <alignment horizontal="left" vertical="center" wrapText="1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3" fillId="0" borderId="6" xfId="2" applyFont="1" applyBorder="1" applyAlignment="1">
      <alignment horizontal="right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2</xdr:row>
      <xdr:rowOff>47625</xdr:rowOff>
    </xdr:from>
    <xdr:to>
      <xdr:col>7</xdr:col>
      <xdr:colOff>578470</xdr:colOff>
      <xdr:row>2</xdr:row>
      <xdr:rowOff>571500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333375"/>
          <a:ext cx="52132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shiframzan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G2:O20"/>
  <sheetViews>
    <sheetView tabSelected="1" zoomScaleSheetLayoutView="100" workbookViewId="0">
      <selection activeCell="E11" sqref="E11"/>
    </sheetView>
  </sheetViews>
  <sheetFormatPr defaultRowHeight="15" x14ac:dyDescent="0.25"/>
  <cols>
    <col min="1" max="7" width="9.28515625" customWidth="1"/>
    <col min="8" max="8" width="35.28515625" customWidth="1"/>
    <col min="9" max="9" width="16" customWidth="1"/>
    <col min="10" max="10" width="10.28515625" customWidth="1"/>
  </cols>
  <sheetData>
    <row r="2" spans="8:15" ht="8.1" customHeight="1" x14ac:dyDescent="0.3">
      <c r="H2" s="8"/>
      <c r="I2" s="8"/>
    </row>
    <row r="3" spans="8:15" ht="52.5" customHeight="1" thickBot="1" x14ac:dyDescent="0.3">
      <c r="H3" s="30" t="s">
        <v>11</v>
      </c>
      <c r="I3" s="30"/>
    </row>
    <row r="4" spans="8:15" ht="25.5" x14ac:dyDescent="0.35">
      <c r="H4" s="25" t="s">
        <v>10</v>
      </c>
      <c r="I4" s="26"/>
    </row>
    <row r="5" spans="8:15" ht="15.75" thickBot="1" x14ac:dyDescent="0.3">
      <c r="H5" s="27" t="s">
        <v>15</v>
      </c>
      <c r="I5" s="28"/>
    </row>
    <row r="6" spans="8:15" x14ac:dyDescent="0.25">
      <c r="H6" s="5"/>
      <c r="I6" s="5"/>
    </row>
    <row r="7" spans="8:15" ht="18.75" x14ac:dyDescent="0.3">
      <c r="H7" s="10" t="s">
        <v>4</v>
      </c>
      <c r="I7" s="17">
        <v>125000</v>
      </c>
    </row>
    <row r="8" spans="8:15" ht="18.75" x14ac:dyDescent="0.3">
      <c r="H8" s="10" t="s">
        <v>7</v>
      </c>
      <c r="I8" s="18">
        <v>12</v>
      </c>
    </row>
    <row r="9" spans="8:15" ht="18.75" x14ac:dyDescent="0.3">
      <c r="H9" s="11"/>
      <c r="I9" s="19"/>
    </row>
    <row r="10" spans="8:15" ht="18.75" x14ac:dyDescent="0.3">
      <c r="H10" s="12" t="s">
        <v>13</v>
      </c>
      <c r="I10" s="20">
        <f>Calculations!F21</f>
        <v>1500000</v>
      </c>
    </row>
    <row r="11" spans="8:15" ht="18.75" x14ac:dyDescent="0.3">
      <c r="H11" s="12" t="s">
        <v>6</v>
      </c>
      <c r="I11" s="20">
        <f>Calculations!G21</f>
        <v>1363636</v>
      </c>
    </row>
    <row r="12" spans="8:15" ht="18.75" x14ac:dyDescent="0.3">
      <c r="H12" s="13" t="s">
        <v>5</v>
      </c>
      <c r="I12" s="20">
        <f>Calculations!H21</f>
        <v>136364</v>
      </c>
    </row>
    <row r="13" spans="8:15" ht="18.75" x14ac:dyDescent="0.3">
      <c r="H13" s="14"/>
      <c r="I13" s="21"/>
    </row>
    <row r="14" spans="8:15" ht="18.75" x14ac:dyDescent="0.3">
      <c r="H14" s="15" t="s">
        <v>8</v>
      </c>
      <c r="I14" s="22">
        <f>Calculations!L17</f>
        <v>35455</v>
      </c>
      <c r="O14" s="7"/>
    </row>
    <row r="15" spans="8:15" ht="18.75" x14ac:dyDescent="0.3">
      <c r="H15" s="14"/>
      <c r="I15" s="21"/>
    </row>
    <row r="16" spans="8:15" ht="18.75" x14ac:dyDescent="0.3">
      <c r="H16" s="16" t="s">
        <v>9</v>
      </c>
      <c r="I16" s="23">
        <f>Calculations!L18</f>
        <v>2955</v>
      </c>
    </row>
    <row r="18" spans="7:10" x14ac:dyDescent="0.25">
      <c r="G18" s="9"/>
      <c r="H18" s="24" t="s">
        <v>12</v>
      </c>
      <c r="I18" s="24"/>
      <c r="J18" s="9"/>
    </row>
    <row r="19" spans="7:10" x14ac:dyDescent="0.25">
      <c r="G19" s="9"/>
      <c r="H19" s="24"/>
      <c r="I19" s="24"/>
      <c r="J19" s="9"/>
    </row>
    <row r="20" spans="7:10" x14ac:dyDescent="0.25">
      <c r="H20" s="24"/>
      <c r="I20" s="24"/>
    </row>
  </sheetData>
  <sheetProtection algorithmName="SHA-512" hashValue="ixR3VnhSs//kSkVH+C5866J4/Bx0PZVCL/RugSdLL1RnhvTb3Yxlt2P6jAdBdy6yDKd7A+ersY1RhW2yjGwkSw==" saltValue="IrELWAtPT/PNhbOgAxYwp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H18:I20"/>
    <mergeCell ref="H4:I4"/>
    <mergeCell ref="H5:I5"/>
    <mergeCell ref="H3:I3"/>
  </mergeCells>
  <hyperlinks>
    <hyperlink ref="H3:I3" r:id="rId1" display="KASHIF RAMZAN &amp; CO."/>
  </hyperlinks>
  <pageMargins left="0.7" right="0.7" top="0.75" bottom="0.75" header="0.3" footer="0.3"/>
  <pageSetup orientation="portrait" r:id="rId2"/>
  <rowBreaks count="1" manualBreakCount="1">
    <brk id="20" min="6" max="9" man="1"/>
  </rowBreaks>
  <colBreaks count="1" manualBreakCount="1">
    <brk id="10" max="19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F3:L21"/>
  <sheetViews>
    <sheetView topLeftCell="E1" workbookViewId="0">
      <selection activeCell="L18" sqref="L18"/>
    </sheetView>
  </sheetViews>
  <sheetFormatPr defaultRowHeight="15" x14ac:dyDescent="0.25"/>
  <cols>
    <col min="1" max="3" width="9.140625" style="5"/>
    <col min="4" max="5" width="9.140625" style="5" customWidth="1"/>
    <col min="6" max="8" width="14.28515625" style="5" customWidth="1"/>
    <col min="9" max="9" width="12.42578125" style="5" customWidth="1"/>
    <col min="10" max="10" width="9.140625" style="5" customWidth="1"/>
    <col min="11" max="12" width="12" style="5" bestFit="1" customWidth="1"/>
    <col min="13" max="14" width="9.140625" style="5" customWidth="1"/>
    <col min="15" max="16384" width="9.140625" style="5"/>
  </cols>
  <sheetData>
    <row r="3" spans="6:9" ht="27.75" x14ac:dyDescent="0.4">
      <c r="F3" s="29" t="s">
        <v>14</v>
      </c>
      <c r="G3" s="29"/>
      <c r="H3" s="29"/>
      <c r="I3" s="29"/>
    </row>
    <row r="6" spans="6:9" x14ac:dyDescent="0.25">
      <c r="F6" s="1" t="s">
        <v>0</v>
      </c>
      <c r="G6" s="1" t="s">
        <v>3</v>
      </c>
      <c r="H6" s="1" t="s">
        <v>1</v>
      </c>
      <c r="I6" s="1" t="s">
        <v>2</v>
      </c>
    </row>
    <row r="7" spans="6:9" x14ac:dyDescent="0.25">
      <c r="F7" s="4">
        <v>0</v>
      </c>
      <c r="G7" s="2">
        <v>600000</v>
      </c>
      <c r="H7" s="4">
        <v>0</v>
      </c>
      <c r="I7" s="4">
        <v>0</v>
      </c>
    </row>
    <row r="8" spans="6:9" x14ac:dyDescent="0.25">
      <c r="F8" s="2">
        <v>600000</v>
      </c>
      <c r="G8" s="2">
        <v>1200000</v>
      </c>
      <c r="H8" s="4">
        <v>0</v>
      </c>
      <c r="I8" s="3">
        <v>2.5000000000000001E-2</v>
      </c>
    </row>
    <row r="9" spans="6:9" x14ac:dyDescent="0.25">
      <c r="F9" s="2">
        <v>1200000</v>
      </c>
      <c r="G9" s="2">
        <v>2400000</v>
      </c>
      <c r="H9" s="2">
        <v>15000</v>
      </c>
      <c r="I9" s="3">
        <v>0.125</v>
      </c>
    </row>
    <row r="10" spans="6:9" x14ac:dyDescent="0.25">
      <c r="F10" s="2">
        <v>2400000</v>
      </c>
      <c r="G10" s="2">
        <v>3600000</v>
      </c>
      <c r="H10" s="2">
        <v>165000</v>
      </c>
      <c r="I10" s="3">
        <v>0.2</v>
      </c>
    </row>
    <row r="11" spans="6:9" x14ac:dyDescent="0.25">
      <c r="F11" s="2">
        <v>3600000</v>
      </c>
      <c r="G11" s="2">
        <v>6000000</v>
      </c>
      <c r="H11" s="2">
        <v>405000</v>
      </c>
      <c r="I11" s="3">
        <v>0.25</v>
      </c>
    </row>
    <row r="12" spans="6:9" x14ac:dyDescent="0.25">
      <c r="F12" s="2">
        <v>6000000</v>
      </c>
      <c r="G12" s="2">
        <v>12000000</v>
      </c>
      <c r="H12" s="2">
        <v>1005000</v>
      </c>
      <c r="I12" s="3">
        <v>0.32500000000000001</v>
      </c>
    </row>
    <row r="13" spans="6:9" x14ac:dyDescent="0.25">
      <c r="F13" s="2">
        <v>12000000</v>
      </c>
      <c r="G13" s="2"/>
      <c r="H13" s="2">
        <v>2955000</v>
      </c>
      <c r="I13" s="3">
        <v>0.35</v>
      </c>
    </row>
    <row r="17" spans="6:12" x14ac:dyDescent="0.25">
      <c r="F17" s="5">
        <f>Calculator!I11</f>
        <v>1363636</v>
      </c>
      <c r="G17" s="5">
        <f>VLOOKUP(F17,F7:I13,1,TRUE)</f>
        <v>1200000</v>
      </c>
      <c r="H17" s="5">
        <f>VLOOKUP(F17,F7:I13,3,TRUE)</f>
        <v>15000</v>
      </c>
      <c r="I17" s="5">
        <f>F17-G17</f>
        <v>163636</v>
      </c>
      <c r="J17" s="5">
        <f>VLOOKUP(F17,F7:I13,4,TRUE)</f>
        <v>0.125</v>
      </c>
      <c r="K17" s="5">
        <f>I17*J17</f>
        <v>20454.5</v>
      </c>
      <c r="L17" s="6">
        <f>ROUND(+H17+K17,0)</f>
        <v>35455</v>
      </c>
    </row>
    <row r="18" spans="6:12" x14ac:dyDescent="0.25">
      <c r="L18" s="6">
        <f>ROUND(L17/Calculator!I8,0)</f>
        <v>2955</v>
      </c>
    </row>
    <row r="21" spans="6:12" x14ac:dyDescent="0.25">
      <c r="F21" s="5">
        <f>Calculator!I7*Calculator!I8</f>
        <v>1500000</v>
      </c>
      <c r="G21" s="5">
        <f>ROUND(F21/1.1,0)</f>
        <v>1363636</v>
      </c>
      <c r="H21" s="5">
        <f>ROUND(G21*0.1,0)</f>
        <v>136364</v>
      </c>
    </row>
  </sheetData>
  <mergeCells count="1">
    <mergeCell ref="F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Calculator</vt:lpstr>
      <vt:lpstr>Calculations</vt:lpstr>
      <vt:lpstr>Calculator!Print_Area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Kashif Ramzan</dc:creator>
  <cp:lastModifiedBy>Muhammad Kashif Ramzan</cp:lastModifiedBy>
  <cp:lastPrinted>2021-06-17T11:15:29Z</cp:lastPrinted>
  <dcterms:created xsi:type="dcterms:W3CDTF">2019-12-28T08:54:28Z</dcterms:created>
  <dcterms:modified xsi:type="dcterms:W3CDTF">2022-10-12T09:23:10Z</dcterms:modified>
</cp:coreProperties>
</file>